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1075" windowHeight="10485"/>
  </bookViews>
  <sheets>
    <sheet name="2014" sheetId="4" r:id="rId1"/>
  </sheets>
  <calcPr calcId="145621"/>
</workbook>
</file>

<file path=xl/calcChain.xml><?xml version="1.0" encoding="utf-8"?>
<calcChain xmlns="http://schemas.openxmlformats.org/spreadsheetml/2006/main">
  <c r="O14" i="4" l="1"/>
  <c r="E14" i="4"/>
  <c r="F32" i="4"/>
  <c r="P31" i="4"/>
  <c r="O31" i="4" s="1"/>
  <c r="E31" i="4"/>
  <c r="P30" i="4"/>
  <c r="O30" i="4"/>
  <c r="E30" i="4"/>
  <c r="T29" i="4"/>
  <c r="M29" i="4"/>
  <c r="K29" i="4"/>
  <c r="P29" i="4" s="1"/>
  <c r="O29" i="4" s="1"/>
  <c r="E29" i="4"/>
  <c r="U28" i="4"/>
  <c r="T28" i="4"/>
  <c r="M28" i="4"/>
  <c r="P28" i="4" s="1"/>
  <c r="O28" i="4" s="1"/>
  <c r="K28" i="4"/>
  <c r="E28" i="4"/>
  <c r="T27" i="4"/>
  <c r="P27" i="4"/>
  <c r="O27" i="4" s="1"/>
  <c r="M27" i="4"/>
  <c r="K27" i="4"/>
  <c r="E27" i="4"/>
  <c r="P25" i="4"/>
  <c r="O25" i="4"/>
  <c r="E25" i="4"/>
  <c r="F22" i="4"/>
  <c r="F39" i="4" s="1"/>
  <c r="F41" i="4" s="1"/>
  <c r="O21" i="4"/>
  <c r="E21" i="4"/>
  <c r="O20" i="4"/>
  <c r="E20" i="4"/>
  <c r="O19" i="4"/>
  <c r="E19" i="4"/>
  <c r="O18" i="4"/>
  <c r="E18" i="4"/>
  <c r="O17" i="4"/>
  <c r="E17" i="4"/>
  <c r="O16" i="4"/>
  <c r="E16" i="4"/>
  <c r="P15" i="4"/>
  <c r="O15" i="4"/>
  <c r="E15" i="4"/>
  <c r="O13" i="4"/>
  <c r="E13" i="4"/>
  <c r="O12" i="4"/>
  <c r="E12" i="4"/>
  <c r="F34" i="4" l="1"/>
  <c r="E34" i="4" s="1"/>
  <c r="P22" i="4"/>
  <c r="P32" i="4"/>
  <c r="E22" i="4"/>
  <c r="E32" i="4"/>
  <c r="F40" i="4"/>
  <c r="F35" i="4" l="1"/>
  <c r="E35" i="4" s="1"/>
  <c r="O32" i="4"/>
  <c r="P40" i="4"/>
  <c r="P34" i="4"/>
  <c r="F36" i="4"/>
  <c r="O22" i="4"/>
  <c r="P39" i="4"/>
  <c r="P41" i="4" s="1"/>
  <c r="F37" i="4" l="1"/>
  <c r="E36" i="4"/>
  <c r="O34" i="4"/>
  <c r="P35" i="4"/>
  <c r="O35" i="4" l="1"/>
  <c r="P36" i="4"/>
  <c r="O36" i="4" l="1"/>
  <c r="P37" i="4"/>
</calcChain>
</file>

<file path=xl/comments1.xml><?xml version="1.0" encoding="utf-8"?>
<comments xmlns="http://schemas.openxmlformats.org/spreadsheetml/2006/main">
  <authors>
    <author>Margit Dengo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Kirjeldada lepingus kokkulepitud muutmise alust, näiteks:
THI
THIx0,5
ei muutu
teenuste hinna muutus</t>
        </r>
        <r>
          <rPr>
            <sz val="9"/>
            <color indexed="81"/>
            <rFont val="Tahoma"/>
            <family val="2"/>
          </rPr>
          <t xml:space="preserve">
jne</t>
        </r>
      </text>
    </comment>
    <comment ref="Q27" authorId="0">
      <text>
        <r>
          <rPr>
            <b/>
            <sz val="9"/>
            <color indexed="81"/>
            <rFont val="Tahoma"/>
            <family val="2"/>
          </rPr>
          <t>tuua märkusena välja, kui tarbimise hind arvestatakse tegeliku tarbimise alusel</t>
        </r>
      </text>
    </comment>
  </commentList>
</comments>
</file>

<file path=xl/sharedStrings.xml><?xml version="1.0" encoding="utf-8"?>
<sst xmlns="http://schemas.openxmlformats.org/spreadsheetml/2006/main" count="87" uniqueCount="69">
  <si>
    <t>Üür ja kõrvalteenuste tasu alates 01.01.2014</t>
  </si>
  <si>
    <t>Lepingu nr</t>
  </si>
  <si>
    <t>T2923/11</t>
  </si>
  <si>
    <t>Üürnik</t>
  </si>
  <si>
    <t>Politsei- ja Piirivalveamet</t>
  </si>
  <si>
    <t>Üüripinna aadress</t>
  </si>
  <si>
    <t>Ida-Viru maakond, Alajõe vald, Vasknarva , Sõrenetsi 56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</si>
  <si>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</si>
  <si>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</si>
  <si>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THI muutus</t>
  </si>
  <si>
    <t>Territoorium</t>
  </si>
  <si>
    <t>2013 ÜÜR (kehtiv)</t>
  </si>
  <si>
    <t>Üüri muutmise alus</t>
  </si>
  <si>
    <t>Tarbimine (viimane periood)</t>
  </si>
  <si>
    <t>Prognoositav muutus</t>
  </si>
  <si>
    <t>Prognoositav tarbimine 2014</t>
  </si>
  <si>
    <t>Kehtiv ühikuhind</t>
  </si>
  <si>
    <t>Hinnamuutus</t>
  </si>
  <si>
    <t>2014 ÜÜR 
(kehtima hakkav)</t>
  </si>
  <si>
    <t>Jrk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</si>
  <si>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</si>
  <si>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</si>
  <si>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</si>
  <si>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kogus aastas</t>
  </si>
  <si>
    <t>%</t>
  </si>
  <si>
    <t>EUR/ühik/aastas</t>
  </si>
  <si>
    <t>Märkused</t>
  </si>
  <si>
    <t>Ruumide kasutustasu (puhas netoüür)</t>
  </si>
  <si>
    <t>Kapitalikomponent</t>
  </si>
  <si>
    <t>Parkimiskohtade kasutamise tasu</t>
  </si>
  <si>
    <t>Kinnisvara haldamine (haldusteenus)</t>
  </si>
  <si>
    <t>Tehnohooldus</t>
  </si>
  <si>
    <t>Tegelikud kulud</t>
  </si>
  <si>
    <t>Lepingu hind reserviga+uus hange</t>
  </si>
  <si>
    <t>Remonttööd</t>
  </si>
  <si>
    <t>Omanikukohustused</t>
  </si>
  <si>
    <t>ÜÜR KOKKU</t>
  </si>
  <si>
    <t>Kõrvalteenused ja kõrvalteenuste tasud</t>
  </si>
  <si>
    <t>Tarbimisteenused (koodid 610 kuni 640)</t>
  </si>
  <si>
    <t>Elektrienergia</t>
  </si>
  <si>
    <t>MWh</t>
  </si>
  <si>
    <t>Küte (soojusenergia)</t>
  </si>
  <si>
    <t>l</t>
  </si>
  <si>
    <t>Vesi ja kanalisatsioon</t>
  </si>
  <si>
    <r>
      <t>m</t>
    </r>
    <r>
      <rPr>
        <i/>
        <vertAlign val="superscript"/>
        <sz val="11"/>
        <color indexed="8"/>
        <rFont val="Times New Roman"/>
        <family val="1"/>
      </rPr>
      <t>3</t>
    </r>
    <r>
      <rPr>
        <sz val="11"/>
        <color indexed="8"/>
        <rFont val="Calibri"/>
        <family val="2"/>
        <charset val="186"/>
      </rPr>
      <t/>
    </r>
  </si>
  <si>
    <t>Kommunikatsiooniteenused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</si>
  <si>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</si>
  <si>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</si>
  <si>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</si>
  <si>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</si>
  <si>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KOOS KÄIBEMAKSUGA (aastas)</t>
  </si>
  <si>
    <t>sh üür (aastas)</t>
  </si>
  <si>
    <t>sh kõrvalteenuste tasu (aastas)</t>
  </si>
  <si>
    <t>Koostamise kuupäev:</t>
  </si>
  <si>
    <t xml:space="preserve">Koostaja: </t>
  </si>
  <si>
    <t>Illar Heinsalu</t>
  </si>
  <si>
    <t>T2923/12</t>
  </si>
  <si>
    <t>T2923/13</t>
  </si>
  <si>
    <t>T2923/14</t>
  </si>
  <si>
    <t>T2923/15</t>
  </si>
  <si>
    <t>6052 (7360)</t>
  </si>
  <si>
    <t>Leping nr 6052 (7360)</t>
  </si>
  <si>
    <t>Kasutusvalduse tasu</t>
  </si>
  <si>
    <t>Heakord</t>
  </si>
  <si>
    <t>Tugiteenused</t>
  </si>
  <si>
    <t>Ei muudeta</t>
  </si>
  <si>
    <t>fikseeritud tasu</t>
  </si>
  <si>
    <t>Arvestuslik</t>
  </si>
  <si>
    <r>
      <t>EUR/m</t>
    </r>
    <r>
      <rPr>
        <b/>
        <vertAlign val="superscript"/>
        <sz val="11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</si>
</sst>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#"/>
    <numFmt numFmtId="166" formatCode="#,##0.000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Times New Roman"/>
      <family val="1"/>
      <charset val="186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vertAlign val="superscript"/>
      <sz val="11"/>
      <color indexed="8"/>
      <name val="Times New Roman"/>
      <family val="1"/>
    </font>
    <font>
      <sz val="11"/>
      <color indexed="8"/>
      <name val="Calibri"/>
      <family val="2"/>
      <charset val="186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  <charset val="186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vertAlign val="superscript"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1499984740745262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5">
    <xf numFmtId="0" fontId="0" fillId="0" borderId="0" xfId="0"/>
    <xf numFmtId="3" fontId="5" fillId="2" borderId="22" xfId="0" applyNumberFormat="1" applyFont="1" applyFill="1" applyBorder="1" applyAlignment="1">
      <alignment horizontal="center" vertical="center" wrapText="1"/>
    </xf>
    <xf numFmtId="10" fontId="5" fillId="2" borderId="22" xfId="1" applyNumberFormat="1" applyFont="1" applyFill="1" applyBorder="1" applyAlignment="1">
      <alignment horizontal="center" vertical="center" wrapText="1"/>
    </xf>
    <xf numFmtId="3" fontId="5" fillId="2" borderId="29" xfId="0" applyNumberFormat="1" applyFont="1" applyFill="1" applyBorder="1" applyAlignment="1">
      <alignment horizontal="center" vertical="center" wrapText="1"/>
    </xf>
    <xf numFmtId="10" fontId="5" fillId="2" borderId="29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2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7" fillId="3" borderId="0" xfId="0" applyNumberFormat="1" applyFont="1" applyFill="1" applyBorder="1" applyAlignment="1">
      <alignment horizontal="right" vertical="center"/>
    </xf>
    <xf numFmtId="10" fontId="8" fillId="2" borderId="1" xfId="1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5" borderId="4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vertical="center"/>
    </xf>
    <xf numFmtId="0" fontId="8" fillId="5" borderId="11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4" fontId="10" fillId="0" borderId="20" xfId="0" applyNumberFormat="1" applyFont="1" applyFill="1" applyBorder="1" applyAlignment="1">
      <alignment horizontal="right" vertical="center"/>
    </xf>
    <xf numFmtId="4" fontId="5" fillId="2" borderId="21" xfId="0" applyNumberFormat="1" applyFont="1" applyFill="1" applyBorder="1" applyAlignment="1">
      <alignment vertical="center" wrapText="1"/>
    </xf>
    <xf numFmtId="3" fontId="5" fillId="0" borderId="23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3" fontId="5" fillId="0" borderId="24" xfId="0" applyNumberFormat="1" applyFont="1" applyFill="1" applyBorder="1" applyAlignment="1">
      <alignment horizontal="right" vertical="center"/>
    </xf>
    <xf numFmtId="4" fontId="5" fillId="0" borderId="21" xfId="0" applyNumberFormat="1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" fontId="5" fillId="2" borderId="28" xfId="0" applyNumberFormat="1" applyFont="1" applyFill="1" applyBorder="1" applyAlignment="1">
      <alignment vertical="center" wrapText="1"/>
    </xf>
    <xf numFmtId="4" fontId="5" fillId="0" borderId="28" xfId="0" applyNumberFormat="1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165" fontId="11" fillId="0" borderId="31" xfId="0" applyNumberFormat="1" applyFont="1" applyBorder="1" applyAlignment="1">
      <alignment vertical="center"/>
    </xf>
    <xf numFmtId="165" fontId="12" fillId="0" borderId="31" xfId="0" applyNumberFormat="1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165" fontId="12" fillId="0" borderId="33" xfId="0" applyNumberFormat="1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5" fillId="0" borderId="35" xfId="0" applyFont="1" applyBorder="1" applyAlignment="1">
      <alignment horizontal="left" vertical="center"/>
    </xf>
    <xf numFmtId="4" fontId="10" fillId="0" borderId="23" xfId="0" applyNumberFormat="1" applyFont="1" applyFill="1" applyBorder="1" applyAlignment="1">
      <alignment horizontal="right" vertical="center"/>
    </xf>
    <xf numFmtId="4" fontId="5" fillId="0" borderId="38" xfId="0" applyNumberFormat="1" applyFont="1" applyBorder="1" applyAlignment="1">
      <alignment vertical="center" wrapText="1"/>
    </xf>
    <xf numFmtId="0" fontId="5" fillId="0" borderId="39" xfId="0" applyFont="1" applyBorder="1" applyAlignment="1">
      <alignment horizontal="center" vertical="center" wrapText="1"/>
    </xf>
    <xf numFmtId="0" fontId="8" fillId="5" borderId="9" xfId="0" applyFont="1" applyFill="1" applyBorder="1" applyAlignment="1">
      <alignment vertical="center"/>
    </xf>
    <xf numFmtId="0" fontId="8" fillId="5" borderId="11" xfId="0" applyFont="1" applyFill="1" applyBorder="1" applyAlignment="1">
      <alignment horizontal="left" vertical="center"/>
    </xf>
    <xf numFmtId="4" fontId="7" fillId="5" borderId="9" xfId="0" applyNumberFormat="1" applyFont="1" applyFill="1" applyBorder="1" applyAlignment="1">
      <alignment horizontal="right" vertical="center"/>
    </xf>
    <xf numFmtId="4" fontId="8" fillId="5" borderId="10" xfId="0" applyNumberFormat="1" applyFont="1" applyFill="1" applyBorder="1" applyAlignment="1">
      <alignment horizontal="right" vertical="center"/>
    </xf>
    <xf numFmtId="4" fontId="8" fillId="5" borderId="14" xfId="0" applyNumberFormat="1" applyFont="1" applyFill="1" applyBorder="1" applyAlignment="1">
      <alignment horizontal="center" vertical="center"/>
    </xf>
    <xf numFmtId="4" fontId="8" fillId="5" borderId="9" xfId="0" applyNumberFormat="1" applyFont="1" applyFill="1" applyBorder="1" applyAlignment="1">
      <alignment horizontal="right" vertical="center"/>
    </xf>
    <xf numFmtId="4" fontId="8" fillId="5" borderId="11" xfId="0" applyNumberFormat="1" applyFont="1" applyFill="1" applyBorder="1" applyAlignment="1">
      <alignment horizontal="right" vertical="center"/>
    </xf>
    <xf numFmtId="0" fontId="5" fillId="5" borderId="10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4" fontId="13" fillId="3" borderId="23" xfId="0" applyNumberFormat="1" applyFont="1" applyFill="1" applyBorder="1" applyAlignment="1">
      <alignment horizontal="right" vertical="center"/>
    </xf>
    <xf numFmtId="4" fontId="8" fillId="3" borderId="40" xfId="0" applyNumberFormat="1" applyFont="1" applyFill="1" applyBorder="1" applyAlignment="1">
      <alignment horizontal="right" vertical="center"/>
    </xf>
    <xf numFmtId="4" fontId="8" fillId="0" borderId="41" xfId="0" applyNumberFormat="1" applyFont="1" applyFill="1" applyBorder="1" applyAlignment="1">
      <alignment horizontal="center" vertical="center" wrapText="1"/>
    </xf>
    <xf numFmtId="4" fontId="8" fillId="0" borderId="23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right" vertical="center"/>
    </xf>
    <xf numFmtId="0" fontId="5" fillId="3" borderId="40" xfId="0" applyFont="1" applyFill="1" applyBorder="1" applyAlignment="1">
      <alignment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left" vertical="center"/>
    </xf>
    <xf numFmtId="2" fontId="14" fillId="2" borderId="22" xfId="0" applyNumberFormat="1" applyFont="1" applyFill="1" applyBorder="1" applyAlignment="1">
      <alignment horizontal="center" vertical="center" wrapText="1"/>
    </xf>
    <xf numFmtId="2" fontId="8" fillId="0" borderId="23" xfId="0" applyNumberFormat="1" applyFont="1" applyFill="1" applyBorder="1" applyAlignment="1">
      <alignment horizontal="right" vertical="center"/>
    </xf>
    <xf numFmtId="2" fontId="8" fillId="0" borderId="0" xfId="0" applyNumberFormat="1" applyFont="1" applyFill="1" applyBorder="1" applyAlignment="1">
      <alignment horizontal="right" vertical="center"/>
    </xf>
    <xf numFmtId="2" fontId="8" fillId="0" borderId="24" xfId="0" applyNumberFormat="1" applyFont="1" applyFill="1" applyBorder="1" applyAlignment="1">
      <alignment horizontal="right" vertical="center"/>
    </xf>
    <xf numFmtId="10" fontId="14" fillId="2" borderId="22" xfId="1" applyNumberFormat="1" applyFont="1" applyFill="1" applyBorder="1" applyAlignment="1">
      <alignment horizontal="center" vertical="center" wrapText="1"/>
    </xf>
    <xf numFmtId="2" fontId="14" fillId="0" borderId="29" xfId="0" applyNumberFormat="1" applyFont="1" applyFill="1" applyBorder="1" applyAlignment="1">
      <alignment horizontal="center" vertical="center" wrapText="1"/>
    </xf>
    <xf numFmtId="0" fontId="0" fillId="0" borderId="20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10" fontId="14" fillId="0" borderId="29" xfId="1" applyNumberFormat="1" applyFont="1" applyFill="1" applyBorder="1" applyAlignment="1">
      <alignment horizontal="center" vertical="center" wrapText="1"/>
    </xf>
    <xf numFmtId="2" fontId="14" fillId="2" borderId="29" xfId="0" applyNumberFormat="1" applyFont="1" applyFill="1" applyBorder="1" applyAlignment="1">
      <alignment horizontal="center" vertical="center" wrapText="1"/>
    </xf>
    <xf numFmtId="3" fontId="5" fillId="2" borderId="32" xfId="0" applyNumberFormat="1" applyFont="1" applyFill="1" applyBorder="1" applyAlignment="1">
      <alignment horizontal="center" vertical="center"/>
    </xf>
    <xf numFmtId="4" fontId="15" fillId="2" borderId="45" xfId="0" applyNumberFormat="1" applyFont="1" applyFill="1" applyBorder="1" applyAlignment="1">
      <alignment horizontal="center" vertical="center"/>
    </xf>
    <xf numFmtId="9" fontId="5" fillId="2" borderId="1" xfId="1" applyFont="1" applyFill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4" fontId="15" fillId="0" borderId="45" xfId="0" applyNumberFormat="1" applyFont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0" fontId="14" fillId="2" borderId="29" xfId="1" applyNumberFormat="1" applyFont="1" applyFill="1" applyBorder="1" applyAlignment="1">
      <alignment horizontal="center" vertical="center" wrapText="1"/>
    </xf>
    <xf numFmtId="4" fontId="10" fillId="0" borderId="28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15" fillId="2" borderId="45" xfId="0" applyFont="1" applyFill="1" applyBorder="1" applyAlignment="1">
      <alignment horizontal="left" vertical="center"/>
    </xf>
    <xf numFmtId="0" fontId="15" fillId="0" borderId="45" xfId="0" applyFont="1" applyBorder="1" applyAlignment="1">
      <alignment horizontal="left" vertical="center"/>
    </xf>
    <xf numFmtId="0" fontId="8" fillId="0" borderId="44" xfId="0" applyFont="1" applyBorder="1" applyAlignment="1">
      <alignment vertical="center"/>
    </xf>
    <xf numFmtId="4" fontId="5" fillId="0" borderId="47" xfId="0" applyNumberFormat="1" applyFont="1" applyBorder="1" applyAlignment="1">
      <alignment horizontal="center" vertical="center"/>
    </xf>
    <xf numFmtId="0" fontId="15" fillId="0" borderId="37" xfId="0" applyFont="1" applyBorder="1" applyAlignment="1">
      <alignment horizontal="left" vertical="center"/>
    </xf>
    <xf numFmtId="9" fontId="5" fillId="0" borderId="37" xfId="1" applyFont="1" applyBorder="1" applyAlignment="1">
      <alignment horizontal="center" vertical="center"/>
    </xf>
    <xf numFmtId="4" fontId="5" fillId="0" borderId="39" xfId="0" applyNumberFormat="1" applyFont="1" applyBorder="1" applyAlignment="1">
      <alignment horizontal="center" vertical="center"/>
    </xf>
    <xf numFmtId="4" fontId="5" fillId="0" borderId="30" xfId="0" applyNumberFormat="1" applyFont="1" applyBorder="1" applyAlignment="1">
      <alignment horizontal="center" vertical="center"/>
    </xf>
    <xf numFmtId="0" fontId="8" fillId="0" borderId="47" xfId="0" applyFont="1" applyBorder="1" applyAlignment="1">
      <alignment vertical="center"/>
    </xf>
    <xf numFmtId="4" fontId="14" fillId="2" borderId="38" xfId="0" applyNumberFormat="1" applyFont="1" applyFill="1" applyBorder="1" applyAlignment="1">
      <alignment horizontal="right" vertical="center"/>
    </xf>
    <xf numFmtId="2" fontId="14" fillId="2" borderId="46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" fontId="6" fillId="0" borderId="24" xfId="0" applyNumberFormat="1" applyFont="1" applyBorder="1" applyAlignment="1">
      <alignment horizontal="right" vertical="center"/>
    </xf>
    <xf numFmtId="10" fontId="14" fillId="2" borderId="46" xfId="1" applyNumberFormat="1" applyFont="1" applyFill="1" applyBorder="1" applyAlignment="1">
      <alignment horizontal="center" vertical="center" wrapText="1"/>
    </xf>
    <xf numFmtId="4" fontId="8" fillId="5" borderId="14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40" xfId="0" applyNumberFormat="1" applyFont="1" applyBorder="1" applyAlignment="1">
      <alignment horizontal="right" vertical="center"/>
    </xf>
    <xf numFmtId="4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9" fontId="7" fillId="0" borderId="0" xfId="0" applyNumberFormat="1" applyFont="1" applyFill="1" applyBorder="1" applyAlignment="1">
      <alignment horizontal="left" vertical="center"/>
    </xf>
    <xf numFmtId="2" fontId="5" fillId="0" borderId="23" xfId="0" applyNumberFormat="1" applyFont="1" applyBorder="1" applyAlignment="1">
      <alignment horizontal="right" vertical="center"/>
    </xf>
    <xf numFmtId="0" fontId="8" fillId="0" borderId="48" xfId="0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4" fontId="6" fillId="0" borderId="32" xfId="0" applyNumberFormat="1" applyFont="1" applyBorder="1" applyAlignment="1">
      <alignment vertical="center" wrapText="1"/>
    </xf>
    <xf numFmtId="0" fontId="6" fillId="0" borderId="45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14" fontId="15" fillId="2" borderId="0" xfId="0" applyNumberFormat="1" applyFont="1" applyFill="1" applyAlignment="1">
      <alignment horizontal="left" vertical="center"/>
    </xf>
    <xf numFmtId="14" fontId="14" fillId="0" borderId="0" xfId="0" applyNumberFormat="1" applyFont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vertical="center"/>
    </xf>
    <xf numFmtId="2" fontId="3" fillId="0" borderId="28" xfId="0" applyNumberFormat="1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4" fontId="10" fillId="2" borderId="28" xfId="0" applyNumberFormat="1" applyFont="1" applyFill="1" applyBorder="1" applyAlignment="1">
      <alignment vertical="center" wrapText="1"/>
    </xf>
    <xf numFmtId="4" fontId="10" fillId="2" borderId="38" xfId="0" applyNumberFormat="1" applyFont="1" applyFill="1" applyBorder="1" applyAlignment="1">
      <alignment vertical="center" wrapText="1"/>
    </xf>
    <xf numFmtId="4" fontId="4" fillId="5" borderId="9" xfId="0" applyNumberFormat="1" applyFont="1" applyFill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3" borderId="23" xfId="0" applyNumberFormat="1" applyFont="1" applyFill="1" applyBorder="1" applyAlignment="1">
      <alignment horizontal="right" vertical="center"/>
    </xf>
    <xf numFmtId="4" fontId="4" fillId="3" borderId="40" xfId="0" applyNumberFormat="1" applyFont="1" applyFill="1" applyBorder="1" applyAlignment="1">
      <alignment horizontal="right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2" fontId="10" fillId="2" borderId="21" xfId="0" applyNumberFormat="1" applyFont="1" applyFill="1" applyBorder="1" applyAlignment="1">
      <alignment horizontal="right" vertical="center"/>
    </xf>
    <xf numFmtId="4" fontId="10" fillId="2" borderId="28" xfId="0" applyNumberFormat="1" applyFont="1" applyFill="1" applyBorder="1" applyAlignment="1">
      <alignment vertical="center"/>
    </xf>
    <xf numFmtId="4" fontId="10" fillId="2" borderId="21" xfId="0" applyNumberFormat="1" applyFont="1" applyFill="1" applyBorder="1" applyAlignment="1">
      <alignment horizontal="right" vertical="center"/>
    </xf>
    <xf numFmtId="0" fontId="5" fillId="3" borderId="19" xfId="0" applyFont="1" applyFill="1" applyBorder="1" applyAlignment="1">
      <alignment vertical="center"/>
    </xf>
    <xf numFmtId="0" fontId="5" fillId="3" borderId="43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0" fillId="2" borderId="44" xfId="0" applyNumberFormat="1" applyFont="1" applyFill="1" applyBorder="1" applyAlignment="1">
      <alignment horizontal="center" vertical="center"/>
    </xf>
    <xf numFmtId="4" fontId="10" fillId="2" borderId="30" xfId="0" applyNumberFormat="1" applyFont="1" applyFill="1" applyBorder="1" applyAlignment="1">
      <alignment horizontal="center" vertical="center"/>
    </xf>
    <xf numFmtId="4" fontId="14" fillId="0" borderId="44" xfId="0" applyNumberFormat="1" applyFont="1" applyBorder="1" applyAlignment="1">
      <alignment horizontal="center" vertical="center"/>
    </xf>
    <xf numFmtId="4" fontId="14" fillId="0" borderId="30" xfId="0" applyNumberFormat="1" applyFont="1" applyBorder="1" applyAlignment="1">
      <alignment horizontal="center" vertical="center"/>
    </xf>
    <xf numFmtId="4" fontId="5" fillId="2" borderId="39" xfId="0" applyNumberFormat="1" applyFont="1" applyFill="1" applyBorder="1" applyAlignment="1">
      <alignment horizontal="center" vertical="center" wrapText="1"/>
    </xf>
    <xf numFmtId="4" fontId="5" fillId="2" borderId="40" xfId="0" applyNumberFormat="1" applyFont="1" applyFill="1" applyBorder="1" applyAlignment="1">
      <alignment horizontal="center" vertical="center" wrapText="1"/>
    </xf>
    <xf numFmtId="4" fontId="5" fillId="2" borderId="2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</cellXfs>
  <cellStyles count="2">
    <cellStyle name="Normaallaad" xfId="0" builtinId="0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46"/>
  <sheetViews>
    <sheetView tabSelected="1" zoomScale="80" zoomScaleNormal="80" workbookViewId="0">
      <selection activeCell="Z21" sqref="Z21"/>
    </sheetView>
  </sheetViews>
  <sheetFormatPr defaultRowHeight="15" outlineLevelCol="1" x14ac:dyDescent="0.25"/>
  <cols>
    <col min="1" max="1" width="8.42578125" style="5" customWidth="1"/>
    <col min="2" max="2" width="7.7109375" style="5" customWidth="1"/>
    <col min="3" max="3" width="4.85546875" style="5" customWidth="1"/>
    <col min="4" max="4" width="59.85546875" style="5" customWidth="1"/>
    <col min="5" max="5" width="12.85546875" style="5" customWidth="1"/>
    <col min="6" max="6" width="14.42578125" style="5" customWidth="1"/>
    <col min="7" max="7" width="20.85546875" style="153" customWidth="1"/>
    <col min="8" max="8" width="12.140625" style="5" customWidth="1" outlineLevel="1"/>
    <col min="9" max="9" width="5.5703125" style="5" customWidth="1" outlineLevel="1"/>
    <col min="10" max="10" width="13.7109375" style="5" customWidth="1" outlineLevel="1"/>
    <col min="11" max="11" width="10.140625" style="5" customWidth="1" outlineLevel="1"/>
    <col min="12" max="12" width="5.42578125" style="5" customWidth="1" outlineLevel="1"/>
    <col min="13" max="13" width="16.7109375" style="5" customWidth="1" outlineLevel="1"/>
    <col min="14" max="14" width="14.5703125" style="5" customWidth="1"/>
    <col min="15" max="15" width="12.85546875" style="5" customWidth="1"/>
    <col min="16" max="16" width="13.85546875" style="5" customWidth="1"/>
    <col min="17" max="17" width="25" style="5" customWidth="1"/>
    <col min="18" max="18" width="0" style="5" hidden="1" customWidth="1"/>
    <col min="19" max="19" width="11" style="6" hidden="1" customWidth="1"/>
    <col min="20" max="21" width="0" style="5" hidden="1" customWidth="1"/>
    <col min="22" max="16384" width="9.140625" style="5"/>
  </cols>
  <sheetData>
    <row r="1" spans="1:21" ht="15.75" x14ac:dyDescent="0.25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</row>
    <row r="2" spans="1:2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 t="s">
        <v>1</v>
      </c>
      <c r="Q2" s="9" t="s">
        <v>2</v>
      </c>
      <c r="R2" s="9" t="s">
        <v>56</v>
      </c>
      <c r="S2" s="9" t="s">
        <v>57</v>
      </c>
      <c r="T2" s="9" t="s">
        <v>58</v>
      </c>
      <c r="U2" s="9" t="s">
        <v>59</v>
      </c>
    </row>
    <row r="3" spans="1:21" x14ac:dyDescent="0.25">
      <c r="A3" s="10"/>
      <c r="B3" s="10"/>
      <c r="C3" s="10"/>
      <c r="D3" s="10"/>
      <c r="E3" s="10"/>
      <c r="F3" s="10"/>
      <c r="G3" s="11"/>
      <c r="H3" s="10"/>
      <c r="I3" s="10"/>
      <c r="J3" s="10"/>
      <c r="K3" s="10"/>
      <c r="L3" s="10"/>
      <c r="M3" s="10"/>
      <c r="N3" s="10"/>
      <c r="O3" s="10"/>
      <c r="P3" s="8" t="s">
        <v>1</v>
      </c>
      <c r="Q3" s="9" t="s">
        <v>60</v>
      </c>
    </row>
    <row r="4" spans="1:21" x14ac:dyDescent="0.25">
      <c r="A4" s="12"/>
      <c r="B4" s="12"/>
      <c r="C4" s="13" t="s">
        <v>3</v>
      </c>
      <c r="D4" s="14" t="s">
        <v>4</v>
      </c>
      <c r="E4" s="12"/>
      <c r="F4" s="15"/>
      <c r="G4" s="16"/>
      <c r="H4" s="15"/>
      <c r="I4" s="15"/>
      <c r="J4" s="15"/>
      <c r="K4" s="15"/>
      <c r="L4" s="15"/>
      <c r="M4" s="15"/>
      <c r="N4" s="15"/>
      <c r="O4" s="12"/>
      <c r="P4" s="15"/>
      <c r="Q4" s="15"/>
    </row>
    <row r="5" spans="1:21" x14ac:dyDescent="0.25">
      <c r="A5" s="17"/>
      <c r="B5" s="17"/>
      <c r="C5" s="18" t="s">
        <v>5</v>
      </c>
      <c r="D5" s="19" t="s">
        <v>6</v>
      </c>
      <c r="E5" s="17"/>
      <c r="F5" s="20"/>
      <c r="G5" s="21"/>
      <c r="H5" s="20"/>
      <c r="I5" s="20"/>
      <c r="J5" s="20"/>
      <c r="K5" s="20"/>
      <c r="L5" s="20"/>
      <c r="M5" s="20"/>
      <c r="N5" s="20"/>
      <c r="O5" s="17"/>
      <c r="P5" s="20"/>
      <c r="Q5" s="17"/>
    </row>
    <row r="6" spans="1:21" x14ac:dyDescent="0.25">
      <c r="A6" s="17"/>
      <c r="B6" s="17"/>
      <c r="C6" s="17"/>
      <c r="D6" s="17"/>
      <c r="E6" s="17"/>
      <c r="F6" s="20"/>
      <c r="G6" s="21"/>
      <c r="H6" s="20"/>
      <c r="I6" s="20"/>
      <c r="J6" s="20"/>
      <c r="K6" s="20"/>
      <c r="L6" s="20"/>
      <c r="M6" s="20"/>
      <c r="N6" s="20"/>
      <c r="O6" s="17"/>
      <c r="P6" s="20"/>
      <c r="Q6" s="17"/>
    </row>
    <row r="7" spans="1:21" ht="16.5" x14ac:dyDescent="0.25">
      <c r="A7" s="17"/>
      <c r="B7" s="17"/>
      <c r="C7" s="17"/>
      <c r="D7" s="22" t="s">
        <v>7</v>
      </c>
      <c r="E7" s="23">
        <v>1229</v>
      </c>
      <c r="F7" s="24" t="s">
        <v>8</v>
      </c>
      <c r="G7" s="25"/>
      <c r="H7" s="26"/>
      <c r="I7" s="26"/>
      <c r="J7" s="26"/>
      <c r="K7" s="26"/>
      <c r="L7" s="26"/>
      <c r="M7" s="26"/>
      <c r="N7" s="27" t="s">
        <v>9</v>
      </c>
      <c r="O7" s="28"/>
      <c r="P7" s="26"/>
      <c r="Q7" s="17"/>
    </row>
    <row r="8" spans="1:21" ht="16.5" x14ac:dyDescent="0.25">
      <c r="A8" s="17"/>
      <c r="B8" s="17"/>
      <c r="C8" s="17"/>
      <c r="D8" s="22" t="s">
        <v>10</v>
      </c>
      <c r="E8" s="157">
        <v>3664</v>
      </c>
      <c r="F8" s="24" t="s">
        <v>8</v>
      </c>
      <c r="G8" s="25"/>
      <c r="H8" s="26"/>
      <c r="I8" s="26"/>
      <c r="J8" s="26"/>
      <c r="K8" s="26"/>
      <c r="L8" s="26"/>
      <c r="M8" s="26"/>
      <c r="N8" s="29">
        <v>3.5000000000000003E-2</v>
      </c>
      <c r="O8" s="30"/>
      <c r="P8" s="26"/>
      <c r="Q8" s="17"/>
    </row>
    <row r="9" spans="1:21" ht="15.75" thickBot="1" x14ac:dyDescent="0.3">
      <c r="A9" s="17"/>
      <c r="B9" s="17"/>
      <c r="C9" s="17"/>
      <c r="D9" s="31"/>
      <c r="E9" s="30"/>
      <c r="F9" s="26"/>
      <c r="G9" s="25"/>
      <c r="H9" s="26"/>
      <c r="I9" s="26"/>
      <c r="J9" s="26"/>
      <c r="K9" s="26"/>
      <c r="L9" s="26"/>
      <c r="M9" s="26"/>
      <c r="N9" s="26"/>
      <c r="O9" s="30"/>
      <c r="P9" s="26"/>
      <c r="Q9" s="17"/>
    </row>
    <row r="10" spans="1:21" ht="29.25" thickBot="1" x14ac:dyDescent="0.3">
      <c r="A10" s="17"/>
      <c r="B10" s="17"/>
      <c r="C10" s="17"/>
      <c r="D10" s="32"/>
      <c r="E10" s="172" t="s">
        <v>11</v>
      </c>
      <c r="F10" s="173"/>
      <c r="G10" s="33" t="s">
        <v>12</v>
      </c>
      <c r="H10" s="174" t="s">
        <v>13</v>
      </c>
      <c r="I10" s="175"/>
      <c r="J10" s="34" t="s">
        <v>14</v>
      </c>
      <c r="K10" s="176" t="s">
        <v>15</v>
      </c>
      <c r="L10" s="175"/>
      <c r="M10" s="35" t="s">
        <v>16</v>
      </c>
      <c r="N10" s="33" t="s">
        <v>17</v>
      </c>
      <c r="O10" s="177" t="s">
        <v>18</v>
      </c>
      <c r="P10" s="178"/>
      <c r="Q10" s="17"/>
    </row>
    <row r="11" spans="1:21" ht="17.25" thickBot="1" x14ac:dyDescent="0.3">
      <c r="A11" s="36" t="s">
        <v>19</v>
      </c>
      <c r="B11" s="37" t="s">
        <v>20</v>
      </c>
      <c r="C11" s="37"/>
      <c r="D11" s="37"/>
      <c r="E11" s="38" t="s">
        <v>21</v>
      </c>
      <c r="F11" s="39" t="s">
        <v>22</v>
      </c>
      <c r="G11" s="40"/>
      <c r="H11" s="179" t="s">
        <v>23</v>
      </c>
      <c r="I11" s="180"/>
      <c r="J11" s="41" t="s">
        <v>24</v>
      </c>
      <c r="K11" s="181" t="s">
        <v>23</v>
      </c>
      <c r="L11" s="180"/>
      <c r="M11" s="39" t="s">
        <v>25</v>
      </c>
      <c r="N11" s="40" t="s">
        <v>24</v>
      </c>
      <c r="O11" s="38" t="s">
        <v>21</v>
      </c>
      <c r="P11" s="39" t="s">
        <v>22</v>
      </c>
      <c r="Q11" s="154" t="s">
        <v>26</v>
      </c>
    </row>
    <row r="12" spans="1:21" x14ac:dyDescent="0.25">
      <c r="A12" s="42">
        <v>1</v>
      </c>
      <c r="B12" s="43"/>
      <c r="C12" s="43" t="s">
        <v>62</v>
      </c>
      <c r="D12" s="44"/>
      <c r="E12" s="45">
        <f>F12/$E$7</f>
        <v>5.9351017087062647</v>
      </c>
      <c r="F12" s="46">
        <v>7294.24</v>
      </c>
      <c r="G12" s="1" t="s">
        <v>65</v>
      </c>
      <c r="H12" s="47"/>
      <c r="I12" s="48"/>
      <c r="J12" s="48"/>
      <c r="K12" s="48"/>
      <c r="L12" s="48"/>
      <c r="M12" s="49"/>
      <c r="N12" s="2"/>
      <c r="O12" s="45">
        <f>P12/$E$7</f>
        <v>5.9351017087062647</v>
      </c>
      <c r="P12" s="50">
        <v>7294.24</v>
      </c>
      <c r="Q12" s="51" t="s">
        <v>61</v>
      </c>
    </row>
    <row r="13" spans="1:21" x14ac:dyDescent="0.25">
      <c r="A13" s="52">
        <v>2</v>
      </c>
      <c r="B13" s="53"/>
      <c r="C13" s="53" t="s">
        <v>27</v>
      </c>
      <c r="D13" s="60"/>
      <c r="E13" s="45">
        <f t="shared" ref="E13:E21" si="0">F13/$E$7</f>
        <v>0</v>
      </c>
      <c r="F13" s="54">
        <v>0</v>
      </c>
      <c r="G13" s="3"/>
      <c r="H13" s="47"/>
      <c r="I13" s="48"/>
      <c r="J13" s="48"/>
      <c r="K13" s="48"/>
      <c r="L13" s="48"/>
      <c r="M13" s="49"/>
      <c r="N13" s="4"/>
      <c r="O13" s="45">
        <f t="shared" ref="O13:O21" si="1">P13/$E$7</f>
        <v>0</v>
      </c>
      <c r="P13" s="55">
        <v>0</v>
      </c>
      <c r="Q13" s="56"/>
    </row>
    <row r="14" spans="1:21" x14ac:dyDescent="0.25">
      <c r="A14" s="52">
        <v>3</v>
      </c>
      <c r="B14" s="53"/>
      <c r="C14" s="53" t="s">
        <v>28</v>
      </c>
      <c r="D14" s="60"/>
      <c r="E14" s="45">
        <f t="shared" ref="E14" si="2">F14/$E$7</f>
        <v>0</v>
      </c>
      <c r="F14" s="54">
        <v>0</v>
      </c>
      <c r="G14" s="3"/>
      <c r="H14" s="47"/>
      <c r="I14" s="48"/>
      <c r="J14" s="48"/>
      <c r="K14" s="48"/>
      <c r="L14" s="48"/>
      <c r="M14" s="49"/>
      <c r="N14" s="4"/>
      <c r="O14" s="45">
        <f t="shared" ref="O14" si="3">P14/$E$7</f>
        <v>0</v>
      </c>
      <c r="P14" s="55">
        <v>0</v>
      </c>
      <c r="Q14" s="56"/>
    </row>
    <row r="15" spans="1:21" x14ac:dyDescent="0.25">
      <c r="A15" s="52">
        <v>4</v>
      </c>
      <c r="B15" s="53"/>
      <c r="C15" s="53" t="s">
        <v>29</v>
      </c>
      <c r="D15" s="60"/>
      <c r="E15" s="45">
        <f t="shared" si="0"/>
        <v>0</v>
      </c>
      <c r="F15" s="54">
        <v>0</v>
      </c>
      <c r="G15" s="3"/>
      <c r="H15" s="47"/>
      <c r="I15" s="48"/>
      <c r="J15" s="48"/>
      <c r="K15" s="48"/>
      <c r="L15" s="48"/>
      <c r="M15" s="49"/>
      <c r="N15" s="4"/>
      <c r="O15" s="45">
        <f t="shared" si="1"/>
        <v>0</v>
      </c>
      <c r="P15" s="55">
        <f>F15*(1+N15)</f>
        <v>0</v>
      </c>
      <c r="Q15" s="56"/>
    </row>
    <row r="16" spans="1:21" x14ac:dyDescent="0.25">
      <c r="A16" s="52">
        <v>5</v>
      </c>
      <c r="B16" s="57">
        <v>100</v>
      </c>
      <c r="C16" s="53" t="s">
        <v>30</v>
      </c>
      <c r="D16" s="60"/>
      <c r="E16" s="45">
        <f t="shared" si="0"/>
        <v>0</v>
      </c>
      <c r="F16" s="54">
        <v>0</v>
      </c>
      <c r="G16" s="3" t="s">
        <v>67</v>
      </c>
      <c r="H16" s="47"/>
      <c r="I16" s="48"/>
      <c r="J16" s="48"/>
      <c r="K16" s="48"/>
      <c r="L16" s="48"/>
      <c r="M16" s="49"/>
      <c r="N16" s="4"/>
      <c r="O16" s="45">
        <f t="shared" si="1"/>
        <v>0.3593327908868999</v>
      </c>
      <c r="P16" s="156">
        <v>441.62</v>
      </c>
      <c r="Q16" s="56"/>
      <c r="S16" s="58"/>
    </row>
    <row r="17" spans="1:21" ht="30" x14ac:dyDescent="0.25">
      <c r="A17" s="52">
        <v>6</v>
      </c>
      <c r="B17" s="57">
        <v>200</v>
      </c>
      <c r="C17" s="53" t="s">
        <v>31</v>
      </c>
      <c r="D17" s="60"/>
      <c r="E17" s="45">
        <f t="shared" si="0"/>
        <v>0.13921074043938161</v>
      </c>
      <c r="F17" s="158">
        <v>171.09</v>
      </c>
      <c r="G17" s="3" t="s">
        <v>32</v>
      </c>
      <c r="H17" s="47"/>
      <c r="I17" s="48"/>
      <c r="J17" s="48"/>
      <c r="K17" s="48"/>
      <c r="L17" s="48"/>
      <c r="M17" s="49"/>
      <c r="N17" s="4"/>
      <c r="O17" s="45">
        <f t="shared" si="1"/>
        <v>0.42430431244914568</v>
      </c>
      <c r="P17" s="55">
        <v>521.47</v>
      </c>
      <c r="Q17" s="56" t="s">
        <v>33</v>
      </c>
      <c r="S17" s="59"/>
    </row>
    <row r="18" spans="1:21" ht="30" x14ac:dyDescent="0.25">
      <c r="A18" s="52">
        <v>7</v>
      </c>
      <c r="B18" s="57">
        <v>300</v>
      </c>
      <c r="C18" s="182" t="s">
        <v>63</v>
      </c>
      <c r="D18" s="183"/>
      <c r="E18" s="45">
        <f t="shared" si="0"/>
        <v>0.22460537021969082</v>
      </c>
      <c r="F18" s="158">
        <v>276.04000000000002</v>
      </c>
      <c r="G18" s="3" t="s">
        <v>32</v>
      </c>
      <c r="H18" s="47"/>
      <c r="I18" s="48"/>
      <c r="J18" s="48"/>
      <c r="K18" s="48"/>
      <c r="L18" s="48"/>
      <c r="M18" s="49"/>
      <c r="N18" s="4"/>
      <c r="O18" s="45">
        <f t="shared" si="1"/>
        <v>0.57872253864930834</v>
      </c>
      <c r="P18" s="55">
        <v>711.25</v>
      </c>
      <c r="Q18" s="56" t="s">
        <v>33</v>
      </c>
      <c r="S18" s="61"/>
    </row>
    <row r="19" spans="1:21" x14ac:dyDescent="0.25">
      <c r="A19" s="52">
        <v>8</v>
      </c>
      <c r="B19" s="57">
        <v>400</v>
      </c>
      <c r="C19" s="182" t="s">
        <v>34</v>
      </c>
      <c r="D19" s="183"/>
      <c r="E19" s="45">
        <f t="shared" si="0"/>
        <v>0</v>
      </c>
      <c r="F19" s="158">
        <v>0</v>
      </c>
      <c r="G19" s="3"/>
      <c r="H19" s="47"/>
      <c r="I19" s="48"/>
      <c r="J19" s="48"/>
      <c r="K19" s="48"/>
      <c r="L19" s="48"/>
      <c r="M19" s="49"/>
      <c r="N19" s="4"/>
      <c r="O19" s="45">
        <f t="shared" si="1"/>
        <v>0</v>
      </c>
      <c r="P19" s="55">
        <v>0</v>
      </c>
      <c r="Q19" s="56"/>
    </row>
    <row r="20" spans="1:21" x14ac:dyDescent="0.25">
      <c r="A20" s="52">
        <v>9</v>
      </c>
      <c r="B20" s="57">
        <v>500</v>
      </c>
      <c r="C20" s="182" t="s">
        <v>35</v>
      </c>
      <c r="D20" s="183"/>
      <c r="E20" s="45">
        <f t="shared" si="0"/>
        <v>0</v>
      </c>
      <c r="F20" s="158">
        <v>0</v>
      </c>
      <c r="G20" s="3" t="s">
        <v>32</v>
      </c>
      <c r="H20" s="47"/>
      <c r="I20" s="48"/>
      <c r="J20" s="48"/>
      <c r="K20" s="48"/>
      <c r="L20" s="48"/>
      <c r="M20" s="49"/>
      <c r="N20" s="4"/>
      <c r="O20" s="45">
        <f t="shared" si="1"/>
        <v>1.1838893409275835E-2</v>
      </c>
      <c r="P20" s="55">
        <v>14.55</v>
      </c>
      <c r="Q20" s="56"/>
    </row>
    <row r="21" spans="1:21" ht="15.75" thickBot="1" x14ac:dyDescent="0.3">
      <c r="A21" s="62">
        <v>10</v>
      </c>
      <c r="B21" s="63">
        <v>700</v>
      </c>
      <c r="C21" s="184" t="s">
        <v>64</v>
      </c>
      <c r="D21" s="185"/>
      <c r="E21" s="64">
        <f t="shared" si="0"/>
        <v>7.5671277461350701E-4</v>
      </c>
      <c r="F21" s="159">
        <v>0.93</v>
      </c>
      <c r="G21" s="3" t="s">
        <v>32</v>
      </c>
      <c r="H21" s="47"/>
      <c r="I21" s="48"/>
      <c r="J21" s="48"/>
      <c r="K21" s="48"/>
      <c r="L21" s="48"/>
      <c r="M21" s="49"/>
      <c r="N21" s="4"/>
      <c r="O21" s="64">
        <f t="shared" si="1"/>
        <v>0</v>
      </c>
      <c r="P21" s="65">
        <v>0</v>
      </c>
      <c r="Q21" s="66"/>
    </row>
    <row r="22" spans="1:21" ht="15.75" thickBot="1" x14ac:dyDescent="0.3">
      <c r="A22" s="67"/>
      <c r="B22" s="68"/>
      <c r="C22" s="37" t="s">
        <v>36</v>
      </c>
      <c r="D22" s="37"/>
      <c r="E22" s="160">
        <f>F22/$E$7</f>
        <v>6.2996745321399512</v>
      </c>
      <c r="F22" s="161">
        <f>SUM(F12:F21)</f>
        <v>7742.3</v>
      </c>
      <c r="G22" s="71"/>
      <c r="H22" s="72"/>
      <c r="I22" s="73"/>
      <c r="J22" s="73"/>
      <c r="K22" s="73"/>
      <c r="L22" s="73"/>
      <c r="M22" s="73"/>
      <c r="N22" s="71"/>
      <c r="O22" s="69">
        <f>P22/$E$7</f>
        <v>7.3093002441008945</v>
      </c>
      <c r="P22" s="70">
        <f>SUM(P12:P21)</f>
        <v>8983.1299999999992</v>
      </c>
      <c r="Q22" s="74"/>
    </row>
    <row r="23" spans="1:21" ht="15.75" thickBot="1" x14ac:dyDescent="0.3">
      <c r="A23" s="75"/>
      <c r="B23" s="76"/>
      <c r="C23" s="77"/>
      <c r="D23" s="77"/>
      <c r="E23" s="162"/>
      <c r="F23" s="163"/>
      <c r="G23" s="80"/>
      <c r="H23" s="81"/>
      <c r="I23" s="82"/>
      <c r="J23" s="82"/>
      <c r="K23" s="82"/>
      <c r="L23" s="82"/>
      <c r="M23" s="82"/>
      <c r="N23" s="80"/>
      <c r="O23" s="78"/>
      <c r="P23" s="79"/>
      <c r="Q23" s="83"/>
    </row>
    <row r="24" spans="1:21" ht="17.25" thickBot="1" x14ac:dyDescent="0.3">
      <c r="A24" s="36" t="s">
        <v>19</v>
      </c>
      <c r="B24" s="37" t="s">
        <v>37</v>
      </c>
      <c r="C24" s="37"/>
      <c r="D24" s="37"/>
      <c r="E24" s="164" t="s">
        <v>68</v>
      </c>
      <c r="F24" s="165" t="s">
        <v>22</v>
      </c>
      <c r="G24" s="40"/>
      <c r="H24" s="179"/>
      <c r="I24" s="180"/>
      <c r="J24" s="84"/>
      <c r="K24" s="84"/>
      <c r="L24" s="84"/>
      <c r="M24" s="85"/>
      <c r="N24" s="40"/>
      <c r="O24" s="38" t="s">
        <v>21</v>
      </c>
      <c r="P24" s="39" t="s">
        <v>22</v>
      </c>
      <c r="Q24" s="154" t="s">
        <v>26</v>
      </c>
    </row>
    <row r="25" spans="1:21" x14ac:dyDescent="0.25">
      <c r="A25" s="86">
        <v>11</v>
      </c>
      <c r="B25" s="87"/>
      <c r="C25" s="169"/>
      <c r="D25" s="170"/>
      <c r="E25" s="45">
        <f>F25/$E$7</f>
        <v>0</v>
      </c>
      <c r="F25" s="166"/>
      <c r="G25" s="88"/>
      <c r="H25" s="89"/>
      <c r="I25" s="90"/>
      <c r="J25" s="90"/>
      <c r="K25" s="90"/>
      <c r="L25" s="90"/>
      <c r="M25" s="91"/>
      <c r="N25" s="92"/>
      <c r="O25" s="45">
        <f>P25/$E$7</f>
        <v>0</v>
      </c>
      <c r="P25" s="50">
        <f t="shared" ref="P25:P31" si="4">F25*(1+N25)</f>
        <v>0</v>
      </c>
      <c r="Q25" s="155"/>
    </row>
    <row r="26" spans="1:21" x14ac:dyDescent="0.25">
      <c r="A26" s="52">
        <v>12</v>
      </c>
      <c r="B26" s="57">
        <v>600</v>
      </c>
      <c r="C26" s="53" t="s">
        <v>38</v>
      </c>
      <c r="D26" s="60"/>
      <c r="E26" s="187" t="s">
        <v>66</v>
      </c>
      <c r="F26" s="188"/>
      <c r="G26" s="93"/>
      <c r="H26" s="94"/>
      <c r="I26" s="95"/>
      <c r="J26" s="95"/>
      <c r="K26" s="95"/>
      <c r="L26" s="95"/>
      <c r="M26" s="96"/>
      <c r="N26" s="97"/>
      <c r="O26" s="189"/>
      <c r="P26" s="190"/>
      <c r="Q26" s="117"/>
      <c r="T26" s="61"/>
    </row>
    <row r="27" spans="1:21" x14ac:dyDescent="0.25">
      <c r="A27" s="52"/>
      <c r="B27" s="57"/>
      <c r="C27" s="53">
        <v>610</v>
      </c>
      <c r="D27" s="60" t="s">
        <v>39</v>
      </c>
      <c r="E27" s="45">
        <f t="shared" ref="E27:E32" si="5">F27/$E$7</f>
        <v>0.71908868999186326</v>
      </c>
      <c r="F27" s="167">
        <v>883.76</v>
      </c>
      <c r="G27" s="98"/>
      <c r="H27" s="99">
        <v>109.413</v>
      </c>
      <c r="I27" s="100" t="s">
        <v>40</v>
      </c>
      <c r="J27" s="101">
        <v>0</v>
      </c>
      <c r="K27" s="102">
        <f>H27*(1+J27)</f>
        <v>109.413</v>
      </c>
      <c r="L27" s="103" t="s">
        <v>40</v>
      </c>
      <c r="M27" s="104">
        <f>S27/H27</f>
        <v>80.073146701031845</v>
      </c>
      <c r="N27" s="105">
        <v>0.26800000000000002</v>
      </c>
      <c r="O27" s="45">
        <f t="shared" ref="O27:O32" si="6">P27/$E$7</f>
        <v>0.75325486693788957</v>
      </c>
      <c r="P27" s="106">
        <f>(K27*M27*(1+N27))/12</f>
        <v>925.75023146666626</v>
      </c>
      <c r="Q27" s="191"/>
      <c r="S27" s="6">
        <v>8761.0431999999964</v>
      </c>
      <c r="T27" s="5">
        <f>S27/12</f>
        <v>730.08693333333304</v>
      </c>
    </row>
    <row r="28" spans="1:21" x14ac:dyDescent="0.25">
      <c r="A28" s="52"/>
      <c r="B28" s="57"/>
      <c r="C28" s="53">
        <v>620</v>
      </c>
      <c r="D28" s="60" t="s">
        <v>41</v>
      </c>
      <c r="E28" s="45">
        <f t="shared" si="5"/>
        <v>0.90570382424735552</v>
      </c>
      <c r="F28" s="167">
        <v>1113.1099999999999</v>
      </c>
      <c r="G28" s="98"/>
      <c r="H28" s="99">
        <v>18515.200000000048</v>
      </c>
      <c r="I28" s="100" t="s">
        <v>42</v>
      </c>
      <c r="J28" s="101">
        <v>0</v>
      </c>
      <c r="K28" s="102">
        <f>H28*(1+J28)</f>
        <v>18515.200000000048</v>
      </c>
      <c r="L28" s="103" t="s">
        <v>42</v>
      </c>
      <c r="M28" s="107">
        <f>S28/H28</f>
        <v>0.8</v>
      </c>
      <c r="N28" s="105">
        <v>0</v>
      </c>
      <c r="O28" s="45">
        <f t="shared" si="6"/>
        <v>1.0043504203959885</v>
      </c>
      <c r="P28" s="106">
        <f>(K28*M28*(1+N28))/12</f>
        <v>1234.34666666667</v>
      </c>
      <c r="Q28" s="192"/>
      <c r="S28" s="6">
        <v>14812.16000000004</v>
      </c>
      <c r="T28" s="5">
        <f>S28/12</f>
        <v>1234.34666666667</v>
      </c>
      <c r="U28" s="5">
        <f>S28/0.8</f>
        <v>18515.200000000048</v>
      </c>
    </row>
    <row r="29" spans="1:21" ht="18" x14ac:dyDescent="0.25">
      <c r="A29" s="52"/>
      <c r="B29" s="63"/>
      <c r="C29" s="108">
        <v>630</v>
      </c>
      <c r="D29" s="109" t="s">
        <v>43</v>
      </c>
      <c r="E29" s="45">
        <f t="shared" si="5"/>
        <v>0</v>
      </c>
      <c r="F29" s="167">
        <v>0</v>
      </c>
      <c r="G29" s="98"/>
      <c r="H29" s="99">
        <v>1</v>
      </c>
      <c r="I29" s="110" t="s">
        <v>44</v>
      </c>
      <c r="J29" s="101">
        <v>0</v>
      </c>
      <c r="K29" s="102">
        <f>H29*(1+J29)</f>
        <v>1</v>
      </c>
      <c r="L29" s="111" t="s">
        <v>44</v>
      </c>
      <c r="M29" s="107">
        <f>S29/H29</f>
        <v>0</v>
      </c>
      <c r="N29" s="105">
        <v>0.03</v>
      </c>
      <c r="O29" s="45">
        <f t="shared" si="6"/>
        <v>0</v>
      </c>
      <c r="P29" s="106">
        <f>(K29*M29*(1+N29))/12</f>
        <v>0</v>
      </c>
      <c r="Q29" s="193"/>
      <c r="T29" s="5">
        <f>S29/12</f>
        <v>0</v>
      </c>
    </row>
    <row r="30" spans="1:21" x14ac:dyDescent="0.25">
      <c r="A30" s="112"/>
      <c r="B30" s="63"/>
      <c r="C30" s="108">
        <v>640</v>
      </c>
      <c r="D30" s="109" t="s">
        <v>45</v>
      </c>
      <c r="E30" s="45">
        <f t="shared" si="5"/>
        <v>0</v>
      </c>
      <c r="F30" s="168"/>
      <c r="G30" s="98"/>
      <c r="H30" s="113"/>
      <c r="I30" s="114"/>
      <c r="J30" s="115"/>
      <c r="K30" s="115"/>
      <c r="L30" s="115"/>
      <c r="M30" s="116"/>
      <c r="N30" s="105"/>
      <c r="O30" s="45">
        <f t="shared" si="6"/>
        <v>0</v>
      </c>
      <c r="P30" s="55">
        <f t="shared" si="4"/>
        <v>0</v>
      </c>
      <c r="Q30" s="117"/>
    </row>
    <row r="31" spans="1:21" ht="15.75" thickBot="1" x14ac:dyDescent="0.3">
      <c r="A31" s="118">
        <v>13</v>
      </c>
      <c r="B31" s="63"/>
      <c r="C31" s="184"/>
      <c r="D31" s="185"/>
      <c r="E31" s="64">
        <f t="shared" si="5"/>
        <v>0</v>
      </c>
      <c r="F31" s="119"/>
      <c r="G31" s="120"/>
      <c r="H31" s="121"/>
      <c r="I31" s="122"/>
      <c r="J31" s="122"/>
      <c r="K31" s="122"/>
      <c r="L31" s="122"/>
      <c r="M31" s="123"/>
      <c r="N31" s="124"/>
      <c r="O31" s="64">
        <f t="shared" si="6"/>
        <v>0</v>
      </c>
      <c r="P31" s="65">
        <f t="shared" si="4"/>
        <v>0</v>
      </c>
      <c r="Q31" s="116"/>
    </row>
    <row r="32" spans="1:21" ht="15.75" thickBot="1" x14ac:dyDescent="0.3">
      <c r="A32" s="67"/>
      <c r="B32" s="68"/>
      <c r="C32" s="37" t="s">
        <v>46</v>
      </c>
      <c r="D32" s="37"/>
      <c r="E32" s="69">
        <f t="shared" si="5"/>
        <v>1.6247925142392188</v>
      </c>
      <c r="F32" s="70">
        <f>F25+F27+F28+F29+F30+F31</f>
        <v>1996.87</v>
      </c>
      <c r="G32" s="71"/>
      <c r="H32" s="72"/>
      <c r="I32" s="73"/>
      <c r="J32" s="73"/>
      <c r="K32" s="73"/>
      <c r="L32" s="73"/>
      <c r="M32" s="73"/>
      <c r="N32" s="125"/>
      <c r="O32" s="69">
        <f t="shared" si="6"/>
        <v>1.7576052873338781</v>
      </c>
      <c r="P32" s="70">
        <f>P25+P27+P28+P29+P30+P31</f>
        <v>2160.0968981333363</v>
      </c>
      <c r="Q32" s="74"/>
    </row>
    <row r="33" spans="1:19" x14ac:dyDescent="0.25">
      <c r="A33" s="12"/>
      <c r="B33" s="126"/>
      <c r="C33" s="26"/>
      <c r="D33" s="26"/>
      <c r="E33" s="127"/>
      <c r="F33" s="128"/>
      <c r="G33" s="129"/>
      <c r="H33" s="130"/>
      <c r="I33" s="130"/>
      <c r="J33" s="130"/>
      <c r="K33" s="130"/>
      <c r="L33" s="130"/>
      <c r="M33" s="130"/>
      <c r="N33" s="130"/>
      <c r="O33" s="127"/>
      <c r="P33" s="128"/>
      <c r="Q33" s="12"/>
    </row>
    <row r="34" spans="1:19" x14ac:dyDescent="0.25">
      <c r="A34" s="12"/>
      <c r="B34" s="194" t="s">
        <v>47</v>
      </c>
      <c r="C34" s="194"/>
      <c r="D34" s="194"/>
      <c r="E34" s="127">
        <f>F34/$E$7</f>
        <v>7.9244670463791698</v>
      </c>
      <c r="F34" s="128">
        <f>F32+F22</f>
        <v>9739.17</v>
      </c>
      <c r="G34" s="129"/>
      <c r="H34" s="130"/>
      <c r="I34" s="130"/>
      <c r="J34" s="130"/>
      <c r="K34" s="130"/>
      <c r="L34" s="130"/>
      <c r="M34" s="130"/>
      <c r="N34" s="130"/>
      <c r="O34" s="127">
        <f>P34/$E$7</f>
        <v>9.0669055314347737</v>
      </c>
      <c r="P34" s="128">
        <f>P32+P22</f>
        <v>11143.226898133336</v>
      </c>
      <c r="Q34" s="131"/>
    </row>
    <row r="35" spans="1:19" x14ac:dyDescent="0.25">
      <c r="A35" s="12"/>
      <c r="B35" s="194" t="s">
        <v>48</v>
      </c>
      <c r="C35" s="194"/>
      <c r="D35" s="132">
        <v>0.2</v>
      </c>
      <c r="E35" s="133">
        <f>F35/$E$7</f>
        <v>1.584893409275834</v>
      </c>
      <c r="F35" s="128">
        <f>F34*$D$35</f>
        <v>1947.8340000000001</v>
      </c>
      <c r="G35" s="129"/>
      <c r="H35" s="130"/>
      <c r="I35" s="130"/>
      <c r="J35" s="130"/>
      <c r="K35" s="130"/>
      <c r="L35" s="130"/>
      <c r="M35" s="130"/>
      <c r="N35" s="130"/>
      <c r="O35" s="133">
        <f>P35/$E$7</f>
        <v>1.8133811062869547</v>
      </c>
      <c r="P35" s="128">
        <f>P34*$D$35</f>
        <v>2228.6453796266674</v>
      </c>
    </row>
    <row r="36" spans="1:19" x14ac:dyDescent="0.25">
      <c r="A36" s="12"/>
      <c r="B36" s="26" t="s">
        <v>49</v>
      </c>
      <c r="C36" s="26"/>
      <c r="D36" s="26"/>
      <c r="E36" s="127">
        <f>F36/$E$7</f>
        <v>9.5093604556550044</v>
      </c>
      <c r="F36" s="128">
        <f>F35+F34</f>
        <v>11687.004000000001</v>
      </c>
      <c r="G36" s="129"/>
      <c r="H36" s="130"/>
      <c r="I36" s="130"/>
      <c r="J36" s="130"/>
      <c r="K36" s="130"/>
      <c r="L36" s="130"/>
      <c r="M36" s="130"/>
      <c r="N36" s="130"/>
      <c r="O36" s="127">
        <f>P36/$E$7</f>
        <v>10.880286637721728</v>
      </c>
      <c r="P36" s="128">
        <f>P35+P34</f>
        <v>13371.872277760003</v>
      </c>
      <c r="Q36" s="12"/>
    </row>
    <row r="37" spans="1:19" ht="15.75" thickBot="1" x14ac:dyDescent="0.3">
      <c r="A37" s="12"/>
      <c r="B37" s="26" t="s">
        <v>50</v>
      </c>
      <c r="C37" s="26"/>
      <c r="D37" s="26"/>
      <c r="E37" s="134"/>
      <c r="F37" s="135">
        <f>F36*12</f>
        <v>140244.04800000001</v>
      </c>
      <c r="G37" s="136"/>
      <c r="H37" s="137"/>
      <c r="I37" s="137"/>
      <c r="J37" s="137"/>
      <c r="K37" s="137"/>
      <c r="L37" s="137"/>
      <c r="M37" s="137"/>
      <c r="N37" s="137"/>
      <c r="O37" s="134"/>
      <c r="P37" s="135">
        <f>P36*12</f>
        <v>160462.46733312003</v>
      </c>
      <c r="Q37" s="12"/>
    </row>
    <row r="38" spans="1:19" s="138" customFormat="1" x14ac:dyDescent="0.25">
      <c r="S38" s="139"/>
    </row>
    <row r="39" spans="1:19" s="144" customFormat="1" ht="14.25" x14ac:dyDescent="0.25">
      <c r="A39" s="140"/>
      <c r="B39" s="141"/>
      <c r="C39" s="141"/>
      <c r="D39" s="141" t="s">
        <v>51</v>
      </c>
      <c r="E39" s="141"/>
      <c r="F39" s="142">
        <f>F22*12</f>
        <v>92907.6</v>
      </c>
      <c r="G39" s="141"/>
      <c r="H39" s="141"/>
      <c r="I39" s="141"/>
      <c r="J39" s="141"/>
      <c r="K39" s="141"/>
      <c r="L39" s="141"/>
      <c r="M39" s="141"/>
      <c r="N39" s="141"/>
      <c r="O39" s="141"/>
      <c r="P39" s="142">
        <f>P22*12</f>
        <v>107797.56</v>
      </c>
      <c r="Q39" s="143"/>
      <c r="S39" s="145"/>
    </row>
    <row r="40" spans="1:19" s="144" customFormat="1" ht="14.25" x14ac:dyDescent="0.25">
      <c r="A40" s="140"/>
      <c r="B40" s="141"/>
      <c r="C40" s="141"/>
      <c r="D40" s="141" t="s">
        <v>52</v>
      </c>
      <c r="E40" s="141"/>
      <c r="F40" s="142">
        <f>F32*12</f>
        <v>23962.44</v>
      </c>
      <c r="G40" s="141"/>
      <c r="H40" s="141"/>
      <c r="I40" s="141"/>
      <c r="J40" s="141"/>
      <c r="K40" s="141"/>
      <c r="L40" s="141"/>
      <c r="M40" s="141"/>
      <c r="N40" s="141"/>
      <c r="O40" s="141"/>
      <c r="P40" s="142">
        <f>P32*12</f>
        <v>25921.162777600035</v>
      </c>
      <c r="Q40" s="143"/>
      <c r="S40" s="145"/>
    </row>
    <row r="41" spans="1:19" s="138" customFormat="1" x14ac:dyDescent="0.25">
      <c r="F41" s="146">
        <f>SUM(F39:F40)</f>
        <v>116870.04000000001</v>
      </c>
      <c r="P41" s="146">
        <f>SUM(P39:P40)</f>
        <v>133718.72277760002</v>
      </c>
      <c r="S41" s="139"/>
    </row>
    <row r="42" spans="1:19" s="138" customFormat="1" x14ac:dyDescent="0.25">
      <c r="S42" s="139"/>
    </row>
    <row r="43" spans="1:19" x14ac:dyDescent="0.25">
      <c r="A43" s="186" t="s">
        <v>53</v>
      </c>
      <c r="B43" s="186"/>
      <c r="C43" s="186"/>
      <c r="D43" s="147">
        <v>41291</v>
      </c>
      <c r="E43" s="148"/>
      <c r="F43" s="17"/>
      <c r="G43" s="138"/>
      <c r="H43" s="17"/>
      <c r="I43" s="17"/>
      <c r="J43" s="17"/>
      <c r="K43" s="17"/>
      <c r="L43" s="17"/>
      <c r="M43" s="17"/>
      <c r="N43" s="17"/>
      <c r="O43" s="148"/>
      <c r="P43" s="17"/>
      <c r="Q43" s="17"/>
    </row>
    <row r="44" spans="1:19" x14ac:dyDescent="0.25">
      <c r="A44" s="186" t="s">
        <v>54</v>
      </c>
      <c r="B44" s="186"/>
      <c r="C44" s="186"/>
      <c r="D44" s="149" t="s">
        <v>55</v>
      </c>
      <c r="E44" s="150"/>
      <c r="F44" s="17"/>
      <c r="G44" s="138"/>
      <c r="H44" s="17"/>
      <c r="I44" s="17"/>
      <c r="J44" s="17"/>
      <c r="K44" s="17"/>
      <c r="L44" s="17"/>
      <c r="M44" s="17"/>
      <c r="N44" s="17"/>
      <c r="O44" s="150"/>
      <c r="P44" s="17"/>
      <c r="Q44" s="17"/>
    </row>
    <row r="45" spans="1:19" x14ac:dyDescent="0.25">
      <c r="A45" s="17"/>
      <c r="B45" s="17"/>
      <c r="C45" s="17"/>
      <c r="D45" s="17"/>
      <c r="E45" s="17"/>
      <c r="F45" s="17"/>
      <c r="G45" s="138"/>
      <c r="H45" s="17"/>
      <c r="I45" s="17"/>
      <c r="J45" s="17"/>
      <c r="K45" s="17"/>
      <c r="L45" s="17"/>
      <c r="M45" s="17"/>
      <c r="N45" s="17"/>
      <c r="O45" s="17"/>
      <c r="P45" s="17"/>
      <c r="Q45" s="17"/>
    </row>
    <row r="46" spans="1:19" x14ac:dyDescent="0.25">
      <c r="A46" s="17"/>
      <c r="B46" s="151"/>
      <c r="C46" s="151"/>
      <c r="D46" s="151"/>
      <c r="E46" s="151"/>
      <c r="F46" s="151"/>
      <c r="G46" s="152"/>
      <c r="H46" s="151"/>
      <c r="I46" s="151"/>
      <c r="J46" s="151"/>
      <c r="K46" s="151"/>
      <c r="L46" s="151"/>
      <c r="M46" s="151"/>
      <c r="N46" s="151"/>
      <c r="O46" s="151"/>
      <c r="P46" s="151"/>
      <c r="Q46" s="17"/>
    </row>
  </sheetData>
  <mergeCells count="21">
    <mergeCell ref="A43:C43"/>
    <mergeCell ref="A44:C44"/>
    <mergeCell ref="E26:F26"/>
    <mergeCell ref="O26:P26"/>
    <mergeCell ref="Q27:Q29"/>
    <mergeCell ref="C31:D31"/>
    <mergeCell ref="B34:D34"/>
    <mergeCell ref="B35:C35"/>
    <mergeCell ref="C25:D25"/>
    <mergeCell ref="A1:Q1"/>
    <mergeCell ref="E10:F10"/>
    <mergeCell ref="H10:I10"/>
    <mergeCell ref="K10:L10"/>
    <mergeCell ref="O10:P10"/>
    <mergeCell ref="H11:I11"/>
    <mergeCell ref="K11:L11"/>
    <mergeCell ref="C18:D18"/>
    <mergeCell ref="C19:D19"/>
    <mergeCell ref="C20:D20"/>
    <mergeCell ref="C21:D21"/>
    <mergeCell ref="H24:I24"/>
  </mergeCells>
  <dataValidations disablePrompts="1" count="1">
    <dataValidation type="list" allowBlank="1" showInputMessage="1" showErrorMessage="1" sqref="E26:F26">
      <formula1>"vastavalt reaalsele tarbimisele, fikseeritud tasu"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F49CB927020945B36FEF90E8855D8B" ma:contentTypeVersion="2" ma:contentTypeDescription="Loo uus dokument" ma:contentTypeScope="" ma:versionID="bf798754addbd504dddbf65d53195a2e">
  <xsd:schema xmlns:xsd="http://www.w3.org/2001/XMLSchema" xmlns:p="http://schemas.microsoft.com/office/2006/metadata/properties" xmlns:ns2="4b59edad-1d3c-4520-85fb-002eb726f802" targetNamespace="http://schemas.microsoft.com/office/2006/metadata/properties" ma:root="true" ma:fieldsID="bb57df2631d8dd8204545e506b086626" ns2:_="">
    <xsd:import namespace="4b59edad-1d3c-4520-85fb-002eb726f802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4b59edad-1d3c-4520-85fb-002eb726f802" elementFormDefault="qualified">
    <xsd:import namespace="http://schemas.microsoft.com/office/2006/documentManagement/types"/>
    <xsd:element name="Kontrollitud" ma:index="9" nillable="true" ma:displayName="Kontrollitud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Kontrollitud xmlns="4b59edad-1d3c-4520-85fb-002eb726f802" xsi:nil="true"/>
  </documentManagement>
</p:properties>
</file>

<file path=customXml/itemProps1.xml><?xml version="1.0" encoding="utf-8"?>
<ds:datastoreItem xmlns:ds="http://schemas.openxmlformats.org/officeDocument/2006/customXml" ds:itemID="{3F288FCC-010F-4BFA-B3A9-47FA60D594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59edad-1d3c-4520-85fb-002eb726f80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38937FE-C3D3-4DDB-A1FA-21063ED24C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E4AAA0-8B69-4BB8-8E9A-C8FB5A0BCD1B}">
  <ds:schemaRefs>
    <ds:schemaRef ds:uri="http://schemas.microsoft.com/office/2006/metadata/properties"/>
    <ds:schemaRef ds:uri="http://purl.org/dc/terms/"/>
    <ds:schemaRef ds:uri="http://purl.org/dc/dcmitype/"/>
    <ds:schemaRef ds:uri="http://www.w3.org/XML/1998/namespace"/>
    <ds:schemaRef ds:uri="4b59edad-1d3c-4520-85fb-002eb726f802"/>
    <ds:schemaRef ds:uri="http://schemas.openxmlformats.org/package/2006/metadata/core-properties"/>
    <ds:schemaRef ds:uri="http://schemas.microsoft.com/office/2006/documentManagement/typ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2014</vt:lpstr>
    </vt:vector>
  </TitlesOfParts>
  <Company>Riigi Kinnisvara 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bcs</dc:creator>
  <cp:lastModifiedBy>Margit Dengo</cp:lastModifiedBy>
  <cp:lastPrinted>2013-02-11T10:25:09Z</cp:lastPrinted>
  <dcterms:created xsi:type="dcterms:W3CDTF">2013-02-04T14:54:17Z</dcterms:created>
  <dcterms:modified xsi:type="dcterms:W3CDTF">2013-02-15T08:44:32Z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0x01010021F49CB927020945B36FEF90E8855D8B</vt:lpwstr>
  </property>
</Properties>
</file>